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2008\Desktop\R2_ホームページ案\書式・記入見本\"/>
    </mc:Choice>
  </mc:AlternateContent>
  <bookViews>
    <workbookView xWindow="10230" yWindow="-15" windowWidth="10275" windowHeight="8955"/>
  </bookViews>
  <sheets>
    <sheet name="個人" sheetId="1" r:id="rId1"/>
    <sheet name="法人" sheetId="4" r:id="rId2"/>
    <sheet name="Sheet2" sheetId="2" r:id="rId3"/>
    <sheet name="Sheet3" sheetId="3" r:id="rId4"/>
  </sheets>
  <definedNames>
    <definedName name="_xlnm.Print_Area" localSheetId="0">個人!$A$1:$I$47</definedName>
    <definedName name="_xlnm.Print_Area" localSheetId="1">法人!$A$1:$I$44</definedName>
  </definedNames>
  <calcPr calcId="152511"/>
</workbook>
</file>

<file path=xl/calcChain.xml><?xml version="1.0" encoding="utf-8"?>
<calcChain xmlns="http://schemas.openxmlformats.org/spreadsheetml/2006/main">
  <c r="E36" i="1" l="1"/>
  <c r="E31" i="4" l="1"/>
  <c r="F27" i="4"/>
  <c r="H31" i="4" s="1"/>
  <c r="D19" i="4" l="1"/>
  <c r="H19" i="4" s="1"/>
  <c r="F28" i="1"/>
  <c r="D20" i="1" s="1"/>
  <c r="F29" i="1" l="1"/>
  <c r="H36" i="1"/>
  <c r="F30" i="1" l="1"/>
  <c r="F31" i="1" s="1"/>
  <c r="H20" i="1"/>
  <c r="F32" i="1" l="1"/>
  <c r="F33" i="1" s="1"/>
</calcChain>
</file>

<file path=xl/sharedStrings.xml><?xml version="1.0" encoding="utf-8"?>
<sst xmlns="http://schemas.openxmlformats.org/spreadsheetml/2006/main" count="99" uniqueCount="57">
  <si>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</si>
  <si>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</si>
  <si>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</si>
  <si>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</si>
  <si>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</si>
  <si>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</si>
  <si>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</si>
  <si>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</si>
  <si>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Ｃ＝Ａ－Ｂ</t>
    <phoneticPr fontId="2"/>
  </si>
  <si>
    <t>Ｅ＝Ｃ－Ｄ</t>
    <phoneticPr fontId="2"/>
  </si>
  <si>
    <t>&lt;認定支援機関が個人の場合&gt;</t>
    <rPh sb="1" eb="3">
      <t>ニンテイ</t>
    </rPh>
    <rPh sb="3" eb="5">
      <t>シエン</t>
    </rPh>
    <rPh sb="5" eb="7">
      <t>キカン</t>
    </rPh>
    <rPh sb="8" eb="10">
      <t>コジン</t>
    </rPh>
    <rPh sb="11" eb="13">
      <t>バアイ</t>
    </rPh>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</si>
  <si>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</si>
  <si>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</si>
  <si>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</si>
  <si>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</si>
  <si>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</si>
  <si>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&lt;認定支援機関が法人の場合&gt;</t>
    <rPh sb="1" eb="3">
      <t>ニンテイ</t>
    </rPh>
    <rPh sb="3" eb="5">
      <t>シエン</t>
    </rPh>
    <rPh sb="5" eb="7">
      <t>キカン</t>
    </rPh>
    <rPh sb="8" eb="10">
      <t>ホウジン</t>
    </rPh>
    <rPh sb="11" eb="13">
      <t>バアイ</t>
    </rPh>
    <phoneticPr fontId="2"/>
  </si>
  <si>
    <t>計画策定費用見積額</t>
    <rPh sb="0" eb="2">
      <t>ケイカク</t>
    </rPh>
    <rPh sb="2" eb="4">
      <t>サクテイ</t>
    </rPh>
    <rPh sb="4" eb="6">
      <t>ヒヨウ</t>
    </rPh>
    <rPh sb="6" eb="8">
      <t>ミツ</t>
    </rPh>
    <rPh sb="8" eb="9">
      <t>ガク</t>
    </rPh>
    <phoneticPr fontId="2"/>
  </si>
  <si>
    <t>支払予定上限</t>
    <rPh sb="0" eb="2">
      <t>シハライ</t>
    </rPh>
    <rPh sb="2" eb="4">
      <t>ヨテイ</t>
    </rPh>
    <rPh sb="4" eb="6">
      <t>ジョウゲン</t>
    </rPh>
    <phoneticPr fontId="2"/>
  </si>
  <si>
    <t>円</t>
    <rPh sb="0" eb="1">
      <t>エン</t>
    </rPh>
    <phoneticPr fontId="2"/>
  </si>
  <si>
    <t>円</t>
    <rPh sb="0" eb="1">
      <t>エン</t>
    </rPh>
    <phoneticPr fontId="2"/>
  </si>
  <si>
    <t>円　≧</t>
    <rPh sb="0" eb="1">
      <t>エン</t>
    </rPh>
    <phoneticPr fontId="2"/>
  </si>
  <si>
    <t>Ａ　　　（別紙２－４）</t>
    <phoneticPr fontId="2"/>
  </si>
  <si>
    <t>（費用見積額の2/3かつ２００万円以下）</t>
    <rPh sb="1" eb="3">
      <t>ヒヨウ</t>
    </rPh>
    <rPh sb="3" eb="5">
      <t>ミツ</t>
    </rPh>
    <rPh sb="5" eb="6">
      <t>ガク</t>
    </rPh>
    <rPh sb="15" eb="17">
      <t>マンエン</t>
    </rPh>
    <rPh sb="17" eb="19">
      <t>イカ</t>
    </rPh>
    <phoneticPr fontId="2"/>
  </si>
  <si>
    <t>　　　↑</t>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</si>
  <si>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</si>
  <si>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</si>
  <si>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</si>
  <si>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</si>
  <si>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差引振込金額</t>
    <rPh sb="0" eb="2">
      <t>サシヒキ</t>
    </rPh>
    <rPh sb="2" eb="4">
      <t>フリコミ</t>
    </rPh>
    <rPh sb="4" eb="6">
      <t>キンガク</t>
    </rPh>
    <phoneticPr fontId="2"/>
  </si>
  <si>
    <t>Ｇ＝C-F</t>
    <phoneticPr fontId="2"/>
  </si>
  <si>
    <t>円）</t>
    <rPh sb="0" eb="1">
      <t>エン</t>
    </rPh>
    <phoneticPr fontId="2"/>
  </si>
  <si>
    <t>（費用見積額の2/3以下かつ２００万円以下）</t>
    <rPh sb="1" eb="3">
      <t>ヒヨウ</t>
    </rPh>
    <rPh sb="3" eb="5">
      <t>ミツ</t>
    </rPh>
    <rPh sb="5" eb="6">
      <t>ガク</t>
    </rPh>
    <rPh sb="10" eb="12">
      <t>イカ</t>
    </rPh>
    <rPh sb="17" eb="19">
      <t>マンエン</t>
    </rPh>
    <rPh sb="19" eb="21">
      <t>イカ</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</si>
  <si>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</si>
  <si>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</si>
  <si>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費用総額</t>
    <rPh sb="0" eb="2">
      <t>ヒヨウ</t>
    </rPh>
    <rPh sb="2" eb="4">
      <t>ソウガク</t>
    </rPh>
    <phoneticPr fontId="2"/>
  </si>
  <si>
    <t>計画策定費用請求書</t>
    <rPh sb="0" eb="2">
      <t>ケイカク</t>
    </rPh>
    <rPh sb="2" eb="4">
      <t>サクテイ</t>
    </rPh>
    <rPh sb="4" eb="6">
      <t>ヒヨウ</t>
    </rPh>
    <rPh sb="6" eb="9">
      <t>セイキュウショ</t>
    </rPh>
    <phoneticPr fontId="2"/>
  </si>
  <si>
    <t>別紙２－４</t>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</si>
  <si>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</si>
  <si>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但し、○○○株式会社経営改善計画策定支援に係る費用支払として</t>
    <rPh sb="0" eb="1">
      <t>タダ</t>
    </rPh>
    <rPh sb="6" eb="10">
      <t>カブシキガイシャ</t>
    </rPh>
    <rPh sb="10" eb="12">
      <t>ケイエイ</t>
    </rPh>
    <rPh sb="12" eb="14">
      <t>カイゼン</t>
    </rPh>
    <rPh sb="14" eb="16">
      <t>ケイカク</t>
    </rPh>
    <rPh sb="16" eb="18">
      <t>サクテイ</t>
    </rPh>
    <rPh sb="18" eb="20">
      <t>シエン</t>
    </rPh>
    <rPh sb="21" eb="22">
      <t>カカ</t>
    </rPh>
    <rPh sb="23" eb="25">
      <t>ヒヨウ</t>
    </rPh>
    <rPh sb="25" eb="27">
      <t>シハライ</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</si>
  <si>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</si>
  <si>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確認</t>
    <rPh sb="0" eb="2">
      <t>カクニン</t>
    </rPh>
    <phoneticPr fontId="2"/>
  </si>
  <si>
    <t>事項</t>
    <rPh sb="0" eb="2">
      <t>ジコウ</t>
    </rPh>
    <phoneticPr fontId="2"/>
  </si>
  <si>
    <t>←従事時間管理表で確認</t>
    <rPh sb="1" eb="3">
      <t>ジュウジ</t>
    </rPh>
    <rPh sb="3" eb="5">
      <t>ジカン</t>
    </rPh>
    <rPh sb="5" eb="7">
      <t>カンリ</t>
    </rPh>
    <rPh sb="7" eb="8">
      <t>ヒョウ</t>
    </rPh>
    <rPh sb="9" eb="11">
      <t>カクニン</t>
    </rPh>
    <phoneticPr fontId="2"/>
  </si>
  <si>
    <t>令和　　年　　月　　日</t>
    <rPh sb="0" eb="2">
      <t>レイワ</t>
    </rPh>
    <rPh sb="4" eb="5">
      <t>ネン</t>
    </rPh>
    <rPh sb="7" eb="8">
      <t>ガツ</t>
    </rPh>
    <rPh sb="10" eb="11">
      <t>ニチ</t>
    </rPh>
    <phoneticPr fontId="2"/>
  </si>
  <si>
    <t>兵庫県経営改善支援センター御中</t>
    <rPh sb="0" eb="2">
      <t>ヒョウゴ</t>
    </rPh>
    <rPh sb="2" eb="3">
      <t>ケン</t>
    </rPh>
    <rPh sb="3" eb="5">
      <t>ケイエイ</t>
    </rPh>
    <rPh sb="5" eb="7">
      <t>カイゼン</t>
    </rPh>
    <rPh sb="7" eb="9">
      <t>シエン</t>
    </rPh>
    <rPh sb="13" eb="15">
      <t>オンチュウ</t>
    </rPh>
    <phoneticPr fontId="2"/>
  </si>
  <si>
    <t>D＝C×10／１１０</t>
    <phoneticPr fontId="2"/>
  </si>
  <si>
    <t>源泉所得税（20.42％）</t>
    <rPh sb="0" eb="2">
      <t>ゲンセン</t>
    </rPh>
    <rPh sb="2" eb="5">
      <t>ショトクゼイ</t>
    </rPh>
    <phoneticPr fontId="2"/>
  </si>
  <si>
    <t>源泉所得税（10.21％）</t>
    <rPh sb="0" eb="2">
      <t>ゲンセン</t>
    </rPh>
    <rPh sb="2" eb="5">
      <t>ショトクゼイ</t>
    </rPh>
    <phoneticPr fontId="2"/>
  </si>
  <si>
    <t>F2=(E-100万)×20.42％</t>
    <rPh sb="9" eb="10">
      <t>マン</t>
    </rPh>
    <phoneticPr fontId="2"/>
  </si>
  <si>
    <t>Ｂ≧A／３</t>
    <phoneticPr fontId="2"/>
  </si>
  <si>
    <r>
      <t>（うち消費税等</t>
    </r>
    <r>
      <rPr>
        <sz val="8"/>
        <color theme="1"/>
        <rFont val="ＭＳ Ｐゴシック"/>
        <family val="3"/>
        <charset val="128"/>
        <scheme val="minor"/>
      </rPr>
      <t>(10%)</t>
    </r>
    <rPh sb="3" eb="6">
      <t>ショウヒゼイ</t>
    </rPh>
    <rPh sb="6" eb="7">
      <t>トウ</t>
    </rPh>
    <phoneticPr fontId="2"/>
  </si>
  <si>
    <t>※端数切捨て</t>
    <rPh sb="1" eb="5">
      <t>ハスウキリス</t>
    </rPh>
    <phoneticPr fontId="2"/>
  </si>
  <si>
    <t>F1＝(E≦100万円)×10.21％</t>
    <rPh sb="9" eb="11">
      <t>マンエン</t>
    </rPh>
    <phoneticPr fontId="2"/>
  </si>
  <si>
    <t>←100万円以下は税率10.2１%</t>
    <rPh sb="4" eb="6">
      <t>マンエン</t>
    </rPh>
    <rPh sb="6" eb="8">
      <t>イカ</t>
    </rPh>
    <rPh sb="9" eb="11">
      <t>ゼイリツ</t>
    </rPh>
    <phoneticPr fontId="2"/>
  </si>
  <si>
    <t>←100万円超の部分は税率20.42%</t>
    <rPh sb="4" eb="6">
      <t>マンエン</t>
    </rPh>
    <rPh sb="6" eb="7">
      <t>チョウ</t>
    </rPh>
    <rPh sb="8" eb="10">
      <t>ブブン</t>
    </rPh>
    <rPh sb="11" eb="13">
      <t>ゼイリツ</t>
    </rPh>
    <phoneticPr fontId="2"/>
  </si>
  <si>
    <t>※消費税等端数切捨て</t>
    <rPh sb="1" eb="4">
      <t>ショウヒゼイ</t>
    </rPh>
    <rPh sb="4" eb="5">
      <t>トウ</t>
    </rPh>
    <rPh sb="5" eb="9">
      <t>ハスウキリス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</si>
</sst>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56" fontId="0" fillId="0" borderId="0" xfId="0" applyNumberFormat="1">
      <alignment vertical="center"/>
    </xf>
    <xf numFmtId="38" fontId="1" fillId="0" borderId="0" xfId="1" applyFont="1" applyAlignment="1">
      <alignment horizontal="righ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0" fontId="3" fillId="0" borderId="0" xfId="0" applyFont="1" applyAlignment="1">
      <alignment vertical="center"/>
    </xf>
    <xf numFmtId="0" fontId="5" fillId="0" borderId="0" xfId="0" applyFont="1" applyBorder="1">
      <alignment vertical="center"/>
    </xf>
    <xf numFmtId="0" fontId="6" fillId="0" borderId="0" xfId="0"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topLeftCell="A10" zoomScale="120" zoomScaleNormal="120" workbookViewId="0">
      <selection activeCell="J40" sqref="J40"/>
    </sheetView>
  </sheetViews>
  <sheetFormatPr defaultRowHeight="13.5" x14ac:dyDescent="0.15"/>
  <cols>
    <col min="1" max="1" width="6.5" customWidth="1"/>
    <col min="4" max="4" width="12.625" bestFit="1" customWidth="1"/>
    <col min="5" max="5" width="9.375" customWidth="1"/>
    <col min="6" max="6" width="9.25" bestFit="1" customWidth="1"/>
    <col min="7" max="7" width="11.875" customWidth="1"/>
    <col min="8" max="8" width="17" customWidth="1"/>
    <col min="9" max="9" width="3.625" customWidth="1"/>
  </cols>
  <sheetData>
    <row r="1" spans="1:8" x14ac:dyDescent="0.15">
      <c r="A1" t="s">
        <v>10</v>
      </c>
    </row>
    <row r="2" spans="1:8" x14ac:dyDescent="0.15">
      <c r="F2" s="7"/>
      <c r="G2" s="7"/>
      <c r="H2" s="7"/>
    </row>
    <row r="3" spans="1:8" x14ac:dyDescent="0.15">
      <c r="F3" s="28"/>
      <c r="G3" s="29"/>
      <c r="H3" s="7"/>
    </row>
    <row r="6" spans="1:8" x14ac:dyDescent="0.15">
      <c r="A6" t="s">
        <v>45</v>
      </c>
      <c r="G6" t="s">
        <v>44</v>
      </c>
    </row>
    <row r="8" spans="1:8" ht="21" x14ac:dyDescent="0.15">
      <c r="C8" s="6"/>
      <c r="D8" s="27" t="s">
        <v>36</v>
      </c>
      <c r="E8" s="27"/>
    </row>
    <row r="12" spans="1:8" x14ac:dyDescent="0.15">
      <c r="D12" t="s">
        <v>0</v>
      </c>
      <c r="E12" s="8"/>
      <c r="F12" s="9"/>
      <c r="G12" s="9"/>
      <c r="H12" s="10"/>
    </row>
    <row r="13" spans="1:8" x14ac:dyDescent="0.15">
      <c r="E13" s="11"/>
      <c r="F13" s="7"/>
      <c r="G13" s="7"/>
      <c r="H13" s="12"/>
    </row>
    <row r="14" spans="1:8" x14ac:dyDescent="0.15">
      <c r="D14" t="s">
        <v>1</v>
      </c>
      <c r="E14" s="11"/>
      <c r="F14" s="7" t="s">
        <v>3</v>
      </c>
      <c r="G14" s="7"/>
      <c r="H14" s="12"/>
    </row>
    <row r="15" spans="1:8" x14ac:dyDescent="0.15">
      <c r="E15" s="11"/>
      <c r="F15" s="7"/>
      <c r="G15" s="7"/>
      <c r="H15" s="12" t="s">
        <v>11</v>
      </c>
    </row>
    <row r="16" spans="1:8" x14ac:dyDescent="0.15">
      <c r="B16" s="23"/>
      <c r="D16" t="s">
        <v>2</v>
      </c>
      <c r="E16" s="13"/>
      <c r="F16" s="14"/>
      <c r="G16" s="14"/>
      <c r="H16" s="15"/>
    </row>
    <row r="17" spans="2:10" x14ac:dyDescent="0.15">
      <c r="E17" s="7"/>
      <c r="F17" s="7"/>
      <c r="G17" s="7"/>
      <c r="H17" s="7"/>
    </row>
    <row r="18" spans="2:10" x14ac:dyDescent="0.15">
      <c r="E18" s="7"/>
      <c r="F18" s="7"/>
      <c r="G18" s="7"/>
      <c r="H18" s="7"/>
    </row>
    <row r="19" spans="2:10" x14ac:dyDescent="0.15">
      <c r="E19" s="7"/>
      <c r="F19" s="7"/>
      <c r="G19" s="7"/>
      <c r="H19" s="7"/>
    </row>
    <row r="20" spans="2:10" ht="21" x14ac:dyDescent="0.15">
      <c r="B20" s="6" t="s">
        <v>4</v>
      </c>
      <c r="C20" s="1"/>
      <c r="D20" s="18">
        <f>F28</f>
        <v>1180000</v>
      </c>
      <c r="E20" t="s">
        <v>5</v>
      </c>
      <c r="F20" t="s">
        <v>51</v>
      </c>
      <c r="H20" s="21">
        <f>+F29</f>
        <v>107272</v>
      </c>
      <c r="I20" t="s">
        <v>31</v>
      </c>
      <c r="J20" s="32" t="s">
        <v>56</v>
      </c>
    </row>
    <row r="22" spans="2:10" x14ac:dyDescent="0.15">
      <c r="B22" t="s">
        <v>39</v>
      </c>
    </row>
    <row r="24" spans="2:10" x14ac:dyDescent="0.15">
      <c r="B24" t="s">
        <v>6</v>
      </c>
    </row>
    <row r="26" spans="2:10" x14ac:dyDescent="0.15">
      <c r="C26" t="s">
        <v>34</v>
      </c>
      <c r="F26" s="20">
        <v>1770000</v>
      </c>
      <c r="G26" t="s">
        <v>5</v>
      </c>
      <c r="H26" s="30" t="s">
        <v>22</v>
      </c>
      <c r="J26" s="32" t="s">
        <v>43</v>
      </c>
    </row>
    <row r="27" spans="2:10" x14ac:dyDescent="0.15">
      <c r="C27" t="s">
        <v>7</v>
      </c>
      <c r="F27" s="19">
        <v>590000</v>
      </c>
      <c r="G27" t="s">
        <v>5</v>
      </c>
      <c r="H27" s="31" t="s">
        <v>50</v>
      </c>
      <c r="J27" s="32"/>
    </row>
    <row r="28" spans="2:10" x14ac:dyDescent="0.15">
      <c r="C28" t="s">
        <v>26</v>
      </c>
      <c r="F28" s="2">
        <f>F26-F27</f>
        <v>1180000</v>
      </c>
      <c r="G28" t="s">
        <v>5</v>
      </c>
      <c r="H28" s="31" t="s">
        <v>8</v>
      </c>
      <c r="J28" s="32"/>
    </row>
    <row r="29" spans="2:10" x14ac:dyDescent="0.15">
      <c r="C29" t="s">
        <v>27</v>
      </c>
      <c r="F29" s="2">
        <f>ROUNDDOWN((F28/1.1)*0.1,0)</f>
        <v>107272</v>
      </c>
      <c r="G29" t="s">
        <v>19</v>
      </c>
      <c r="H29" s="31" t="s">
        <v>46</v>
      </c>
      <c r="J29" s="32"/>
    </row>
    <row r="30" spans="2:10" x14ac:dyDescent="0.15">
      <c r="C30" t="s">
        <v>28</v>
      </c>
      <c r="F30" s="2">
        <f>+F28-F29</f>
        <v>1072728</v>
      </c>
      <c r="G30" t="s">
        <v>19</v>
      </c>
      <c r="H30" s="31" t="s">
        <v>9</v>
      </c>
      <c r="J30" s="32"/>
    </row>
    <row r="31" spans="2:10" x14ac:dyDescent="0.15">
      <c r="C31" t="s">
        <v>48</v>
      </c>
      <c r="F31" s="2">
        <f>IF(F30&gt;=1000000,102100,INT(F30*10.21%))</f>
        <v>102100</v>
      </c>
      <c r="G31" t="s">
        <v>19</v>
      </c>
      <c r="H31" s="31" t="s">
        <v>53</v>
      </c>
      <c r="J31" s="32" t="s">
        <v>54</v>
      </c>
    </row>
    <row r="32" spans="2:10" x14ac:dyDescent="0.15">
      <c r="C32" t="s">
        <v>47</v>
      </c>
      <c r="F32" s="2">
        <f>IF(F31&lt;102100,0,INT((F30-1000000)*0.2042))</f>
        <v>14851</v>
      </c>
      <c r="G32" t="s">
        <v>5</v>
      </c>
      <c r="H32" s="31" t="s">
        <v>49</v>
      </c>
      <c r="J32" s="32" t="s">
        <v>55</v>
      </c>
    </row>
    <row r="33" spans="2:9" x14ac:dyDescent="0.15">
      <c r="C33" t="s">
        <v>29</v>
      </c>
      <c r="F33" s="17">
        <f>+F28-F31-F32</f>
        <v>1063049</v>
      </c>
      <c r="G33" t="s">
        <v>19</v>
      </c>
      <c r="H33" s="31" t="s">
        <v>30</v>
      </c>
    </row>
    <row r="35" spans="2:9" x14ac:dyDescent="0.15">
      <c r="B35" t="s">
        <v>41</v>
      </c>
      <c r="C35" t="s">
        <v>17</v>
      </c>
      <c r="E35" s="19">
        <v>1770000</v>
      </c>
      <c r="F35" t="s">
        <v>5</v>
      </c>
    </row>
    <row r="36" spans="2:9" x14ac:dyDescent="0.15">
      <c r="B36" t="s">
        <v>42</v>
      </c>
      <c r="C36" s="16" t="s">
        <v>18</v>
      </c>
      <c r="E36" s="22">
        <f>ROUNDDOWN(E35*2/3,0)</f>
        <v>1180000</v>
      </c>
      <c r="F36" t="s">
        <v>21</v>
      </c>
      <c r="G36" s="24" t="s">
        <v>33</v>
      </c>
      <c r="H36" s="22">
        <f>+F28</f>
        <v>1180000</v>
      </c>
      <c r="I36" t="s">
        <v>20</v>
      </c>
    </row>
    <row r="37" spans="2:9" x14ac:dyDescent="0.15">
      <c r="C37" t="s">
        <v>24</v>
      </c>
      <c r="G37" s="25"/>
      <c r="H37" s="26"/>
    </row>
    <row r="38" spans="2:9" x14ac:dyDescent="0.15">
      <c r="C38" t="s">
        <v>32</v>
      </c>
    </row>
    <row r="42" spans="2:9" x14ac:dyDescent="0.15">
      <c r="D42" t="s">
        <v>12</v>
      </c>
      <c r="E42" t="s">
        <v>13</v>
      </c>
    </row>
    <row r="44" spans="2:9" x14ac:dyDescent="0.15">
      <c r="D44" t="s">
        <v>14</v>
      </c>
      <c r="E44" s="3" t="s">
        <v>15</v>
      </c>
      <c r="F44" s="4"/>
      <c r="G44" s="5"/>
    </row>
    <row r="46" spans="2:9" x14ac:dyDescent="0.15">
      <c r="C46" t="s">
        <v>40</v>
      </c>
    </row>
    <row r="47" spans="2:9" x14ac:dyDescent="0.15">
      <c r="C47" t="s">
        <v>38</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activeCell="E31" sqref="E31"/>
    </sheetView>
  </sheetViews>
  <sheetFormatPr defaultRowHeight="13.5" x14ac:dyDescent="0.15"/>
  <cols>
    <col min="1" max="1" width="5.75" customWidth="1"/>
    <col min="3" max="3" width="8.25" customWidth="1"/>
    <col min="4" max="4" width="13.625" customWidth="1"/>
    <col min="5" max="5" width="9.125" customWidth="1"/>
    <col min="6" max="6" width="10.75" customWidth="1"/>
    <col min="7" max="7" width="11.25" customWidth="1"/>
    <col min="8" max="8" width="14.375" customWidth="1"/>
    <col min="9" max="9" width="5" customWidth="1"/>
  </cols>
  <sheetData>
    <row r="1" spans="1:8" x14ac:dyDescent="0.15">
      <c r="A1" t="s">
        <v>16</v>
      </c>
    </row>
    <row r="2" spans="1:8" x14ac:dyDescent="0.15">
      <c r="F2" s="7"/>
      <c r="G2" s="7"/>
      <c r="H2" s="7"/>
    </row>
    <row r="3" spans="1:8" x14ac:dyDescent="0.15">
      <c r="F3" s="28"/>
      <c r="G3" s="29"/>
      <c r="H3" s="7"/>
    </row>
    <row r="6" spans="1:8" x14ac:dyDescent="0.15">
      <c r="A6" t="s">
        <v>45</v>
      </c>
      <c r="G6" t="s">
        <v>44</v>
      </c>
    </row>
    <row r="8" spans="1:8" ht="21" x14ac:dyDescent="0.15">
      <c r="C8" s="6"/>
      <c r="D8" s="27" t="s">
        <v>36</v>
      </c>
      <c r="E8" s="27"/>
    </row>
    <row r="12" spans="1:8" x14ac:dyDescent="0.15">
      <c r="D12" t="s">
        <v>0</v>
      </c>
      <c r="E12" s="8"/>
      <c r="F12" s="9"/>
      <c r="G12" s="9"/>
      <c r="H12" s="10"/>
    </row>
    <row r="13" spans="1:8" x14ac:dyDescent="0.15">
      <c r="E13" s="11"/>
      <c r="F13" s="7"/>
      <c r="G13" s="7"/>
      <c r="H13" s="12"/>
    </row>
    <row r="14" spans="1:8" x14ac:dyDescent="0.15">
      <c r="D14" t="s">
        <v>1</v>
      </c>
      <c r="E14" s="11"/>
      <c r="F14" s="7" t="s">
        <v>3</v>
      </c>
      <c r="G14" s="7"/>
      <c r="H14" s="12"/>
    </row>
    <row r="15" spans="1:8" x14ac:dyDescent="0.15">
      <c r="E15" s="11"/>
      <c r="F15" s="7"/>
      <c r="G15" s="7"/>
      <c r="H15" s="12" t="s">
        <v>11</v>
      </c>
    </row>
    <row r="16" spans="1:8" x14ac:dyDescent="0.15">
      <c r="D16" t="s">
        <v>2</v>
      </c>
      <c r="E16" s="13"/>
      <c r="F16" s="14"/>
      <c r="G16" s="14"/>
      <c r="H16" s="15"/>
    </row>
    <row r="17" spans="2:10" x14ac:dyDescent="0.15">
      <c r="E17" s="7"/>
      <c r="F17" s="7"/>
      <c r="G17" s="7"/>
      <c r="H17" s="7"/>
    </row>
    <row r="18" spans="2:10" x14ac:dyDescent="0.15">
      <c r="E18" s="7"/>
      <c r="F18" s="7"/>
      <c r="G18" s="7"/>
    </row>
    <row r="19" spans="2:10" ht="21" x14ac:dyDescent="0.15">
      <c r="B19" s="6" t="s">
        <v>4</v>
      </c>
      <c r="C19" s="1"/>
      <c r="D19" s="18">
        <f>+F27</f>
        <v>1180000</v>
      </c>
      <c r="E19" t="s">
        <v>5</v>
      </c>
      <c r="F19" t="s">
        <v>51</v>
      </c>
      <c r="H19" s="21">
        <f>ROUNDDOWN((D19/1.1)*0.1,0)</f>
        <v>107272</v>
      </c>
      <c r="I19" t="s">
        <v>31</v>
      </c>
      <c r="J19" s="24" t="s">
        <v>52</v>
      </c>
    </row>
    <row r="21" spans="2:10" x14ac:dyDescent="0.15">
      <c r="B21" t="s">
        <v>39</v>
      </c>
    </row>
    <row r="23" spans="2:10" x14ac:dyDescent="0.15">
      <c r="B23" t="s">
        <v>6</v>
      </c>
    </row>
    <row r="25" spans="2:10" x14ac:dyDescent="0.15">
      <c r="C25" t="s">
        <v>35</v>
      </c>
      <c r="F25" s="20">
        <v>1770000</v>
      </c>
      <c r="G25" t="s">
        <v>5</v>
      </c>
      <c r="H25" t="s">
        <v>37</v>
      </c>
      <c r="J25" t="s">
        <v>43</v>
      </c>
    </row>
    <row r="26" spans="2:10" x14ac:dyDescent="0.15">
      <c r="C26" t="s">
        <v>7</v>
      </c>
      <c r="F26" s="19">
        <v>590000</v>
      </c>
      <c r="G26" t="s">
        <v>5</v>
      </c>
    </row>
    <row r="27" spans="2:10" x14ac:dyDescent="0.15">
      <c r="C27" t="s">
        <v>25</v>
      </c>
      <c r="F27" s="2">
        <f>+F25-F26</f>
        <v>1180000</v>
      </c>
      <c r="G27" t="s">
        <v>5</v>
      </c>
    </row>
    <row r="28" spans="2:10" x14ac:dyDescent="0.15">
      <c r="F28" s="1"/>
    </row>
    <row r="30" spans="2:10" x14ac:dyDescent="0.15">
      <c r="B30" t="s">
        <v>41</v>
      </c>
      <c r="C30" t="s">
        <v>17</v>
      </c>
      <c r="E30" s="19">
        <v>1770000</v>
      </c>
      <c r="F30" t="s">
        <v>5</v>
      </c>
    </row>
    <row r="31" spans="2:10" x14ac:dyDescent="0.15">
      <c r="B31" t="s">
        <v>42</v>
      </c>
      <c r="C31" s="16" t="s">
        <v>18</v>
      </c>
      <c r="E31" s="22">
        <f>ROUNDDOWN(E30*2/3,0)</f>
        <v>1180000</v>
      </c>
      <c r="F31" t="s">
        <v>21</v>
      </c>
      <c r="G31" s="24" t="s">
        <v>33</v>
      </c>
      <c r="H31" s="2">
        <f>+F27</f>
        <v>1180000</v>
      </c>
      <c r="I31" t="s">
        <v>5</v>
      </c>
    </row>
    <row r="32" spans="2:10" x14ac:dyDescent="0.15">
      <c r="C32" t="s">
        <v>24</v>
      </c>
      <c r="G32" s="25"/>
      <c r="H32" s="26"/>
    </row>
    <row r="33" spans="3:7" x14ac:dyDescent="0.15">
      <c r="C33" t="s">
        <v>23</v>
      </c>
    </row>
    <row r="38" spans="3:7" x14ac:dyDescent="0.15">
      <c r="D38" t="s">
        <v>12</v>
      </c>
      <c r="E38" t="s">
        <v>13</v>
      </c>
    </row>
    <row r="40" spans="3:7" x14ac:dyDescent="0.15">
      <c r="D40" t="s">
        <v>14</v>
      </c>
      <c r="E40" s="3" t="s">
        <v>15</v>
      </c>
      <c r="F40" s="4"/>
      <c r="G40" s="5"/>
    </row>
    <row r="43" spans="3:7" x14ac:dyDescent="0.15">
      <c r="C43" t="s">
        <v>40</v>
      </c>
    </row>
    <row r="44" spans="3:7" x14ac:dyDescent="0.15">
      <c r="C44" t="s">
        <v>38</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個人</vt:lpstr>
      <vt:lpstr>法人</vt:lpstr>
      <vt:lpstr>Sheet2</vt:lpstr>
      <vt:lpstr>Sheet3</vt:lpstr>
      <vt:lpstr>個人!Print_Area</vt:lpstr>
      <vt:lpstr>法人!Print_Area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魚波 晋吾　　　</cp:lastModifiedBy>
  <cp:lastPrinted>2020-07-15T06:36:52Z</cp:lastPrinted>
  <dcterms:created xsi:type="dcterms:W3CDTF">2013-06-13T07:02:21Z</dcterms:created>
  <dcterms:modified xsi:type="dcterms:W3CDTF">2020-07-15T06:38:19Z</dcterms:modified>
</cp:coreProperties>
</file>